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 Sekretariatet\1 Hjemmeside\Menu_Viden om\Energioptimering\"/>
    </mc:Choice>
  </mc:AlternateContent>
  <bookViews>
    <workbookView xWindow="0" yWindow="0" windowWidth="25200" windowHeight="11760" tabRatio="655"/>
  </bookViews>
  <sheets>
    <sheet name="Trykfald i ledninger" sheetId="1" r:id="rId1"/>
  </sheets>
  <definedNames>
    <definedName name="_xlnm.Print_Area" localSheetId="0">'Trykfald i ledninger'!$A$1:$N$32</definedName>
  </definedNames>
  <calcPr calcId="171027"/>
</workbook>
</file>

<file path=xl/calcChain.xml><?xml version="1.0" encoding="utf-8"?>
<calcChain xmlns="http://schemas.openxmlformats.org/spreadsheetml/2006/main">
  <c r="B46" i="1" l="1"/>
  <c r="B45" i="1" s="1"/>
  <c r="B44" i="1" s="1"/>
  <c r="B43" i="1" s="1"/>
  <c r="B42" i="1" s="1"/>
  <c r="B41" i="1" s="1"/>
  <c r="B40" i="1" s="1"/>
  <c r="B39" i="1" s="1"/>
  <c r="B38" i="1" s="1"/>
  <c r="B37" i="1" s="1"/>
  <c r="A56" i="1" l="1"/>
  <c r="A52" i="1"/>
  <c r="A39" i="1"/>
  <c r="A35" i="1"/>
  <c r="D9" i="1"/>
  <c r="C39" i="1" l="1"/>
  <c r="D39" i="1" s="1"/>
  <c r="E39" i="1" s="1"/>
  <c r="C46" i="1"/>
  <c r="D46" i="1" s="1"/>
  <c r="E46" i="1" s="1"/>
  <c r="H9" i="1"/>
  <c r="I9" i="1" s="1"/>
  <c r="C55" i="1"/>
  <c r="D55" i="1" s="1"/>
  <c r="E55" i="1" s="1"/>
  <c r="C56" i="1"/>
  <c r="D56" i="1" s="1"/>
  <c r="E56" i="1" s="1"/>
  <c r="C59" i="1"/>
  <c r="D59" i="1" s="1"/>
  <c r="E59" i="1" s="1"/>
  <c r="C62" i="1"/>
  <c r="D62" i="1" s="1"/>
  <c r="E62" i="1" s="1"/>
  <c r="C54" i="1"/>
  <c r="D54" i="1" s="1"/>
  <c r="E54" i="1" s="1"/>
  <c r="C57" i="1"/>
  <c r="D57" i="1" s="1"/>
  <c r="E57" i="1" s="1"/>
  <c r="C61" i="1"/>
  <c r="D61" i="1" s="1"/>
  <c r="E61" i="1" s="1"/>
  <c r="C58" i="1"/>
  <c r="D58" i="1" s="1"/>
  <c r="E58" i="1" s="1"/>
  <c r="C60" i="1"/>
  <c r="D60" i="1" s="1"/>
  <c r="E60" i="1" s="1"/>
  <c r="C63" i="1"/>
  <c r="D63" i="1" s="1"/>
  <c r="E63" i="1" s="1"/>
  <c r="C42" i="1"/>
  <c r="D42" i="1" s="1"/>
  <c r="E42" i="1" s="1"/>
  <c r="C38" i="1"/>
  <c r="D38" i="1" s="1"/>
  <c r="E38" i="1" s="1"/>
  <c r="C45" i="1"/>
  <c r="D45" i="1" s="1"/>
  <c r="E45" i="1" s="1"/>
  <c r="C41" i="1"/>
  <c r="D41" i="1" s="1"/>
  <c r="E41" i="1" s="1"/>
  <c r="C44" i="1"/>
  <c r="D44" i="1" s="1"/>
  <c r="E44" i="1" s="1"/>
  <c r="C40" i="1"/>
  <c r="D40" i="1" s="1"/>
  <c r="E40" i="1" s="1"/>
  <c r="C37" i="1"/>
  <c r="D37" i="1" s="1"/>
  <c r="E37" i="1" s="1"/>
  <c r="C43" i="1"/>
  <c r="D43" i="1" s="1"/>
  <c r="E43" i="1" s="1"/>
  <c r="J9" i="1" l="1"/>
</calcChain>
</file>

<file path=xl/sharedStrings.xml><?xml version="1.0" encoding="utf-8"?>
<sst xmlns="http://schemas.openxmlformats.org/spreadsheetml/2006/main" count="73" uniqueCount="34">
  <si>
    <t>TRYKFALD I LEDNINGER</t>
  </si>
  <si>
    <t>Beregning af trykfald i ledninger på lige strækninger</t>
  </si>
  <si>
    <t>FLOW</t>
  </si>
  <si>
    <t>INDV.</t>
  </si>
  <si>
    <t>LÆNG-</t>
  </si>
  <si>
    <t>HAS-</t>
  </si>
  <si>
    <t>GRA-</t>
  </si>
  <si>
    <t>TRYK-</t>
  </si>
  <si>
    <t>PE</t>
  </si>
  <si>
    <t>DIAM.</t>
  </si>
  <si>
    <t>DE</t>
  </si>
  <si>
    <t>TIGHED</t>
  </si>
  <si>
    <t>DIENT</t>
  </si>
  <si>
    <t>FALD</t>
  </si>
  <si>
    <t>m3/h</t>
  </si>
  <si>
    <t>mm</t>
  </si>
  <si>
    <t>m</t>
  </si>
  <si>
    <t>m/sek</t>
  </si>
  <si>
    <t>mVs</t>
  </si>
  <si>
    <t>TRYKFALD  I  PLAST  VANDLEDNINGER</t>
  </si>
  <si>
    <t>I =</t>
  </si>
  <si>
    <t>Hvor: A, B hhv. C er:</t>
  </si>
  <si>
    <t>=1000*(H16/(G$2*(F16/2000)^H$2))^I$2</t>
  </si>
  <si>
    <t>=1000*(v/(A*(Di/2000)^B))^C</t>
  </si>
  <si>
    <t xml:space="preserve">Type </t>
  </si>
  <si>
    <t>SDR</t>
  </si>
  <si>
    <t>Nom.</t>
  </si>
  <si>
    <t>Diam.</t>
  </si>
  <si>
    <t>‰</t>
  </si>
  <si>
    <t>Dropdownmenu</t>
  </si>
  <si>
    <t>Driftspunkt</t>
  </si>
  <si>
    <t>Selvvalgt</t>
  </si>
  <si>
    <t>ANDEL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</si>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</sst>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164" fontId="0" fillId="0" borderId="7" xfId="0" applyNumberFormat="1" applyBorder="1"/>
    <xf numFmtId="3" fontId="5" fillId="3" borderId="0" xfId="0" applyNumberFormat="1" applyFont="1" applyFill="1" applyAlignment="1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 applyBorder="1"/>
    <xf numFmtId="164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" vertical="center"/>
    </xf>
    <xf numFmtId="3" fontId="5" fillId="3" borderId="1" xfId="0" applyNumberFormat="1" applyFont="1" applyFill="1" applyBorder="1" applyAlignment="1"/>
    <xf numFmtId="164" fontId="5" fillId="3" borderId="2" xfId="0" applyNumberFormat="1" applyFont="1" applyFill="1" applyBorder="1" applyAlignment="1"/>
    <xf numFmtId="3" fontId="5" fillId="3" borderId="2" xfId="0" applyNumberFormat="1" applyFont="1" applyFill="1" applyBorder="1" applyAlignment="1"/>
    <xf numFmtId="3" fontId="5" fillId="3" borderId="3" xfId="0" applyNumberFormat="1" applyFont="1" applyFill="1" applyBorder="1" applyAlignment="1"/>
    <xf numFmtId="0" fontId="0" fillId="3" borderId="4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3" fontId="0" fillId="3" borderId="0" xfId="0" applyNumberFormat="1" applyFill="1" applyBorder="1"/>
    <xf numFmtId="0" fontId="0" fillId="3" borderId="5" xfId="0" applyFill="1" applyBorder="1"/>
    <xf numFmtId="0" fontId="0" fillId="0" borderId="4" xfId="0" quotePrefix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6" xfId="0" quotePrefix="1" applyBorder="1"/>
    <xf numFmtId="0" fontId="0" fillId="0" borderId="7" xfId="0" applyBorder="1" applyAlignment="1">
      <alignment horizontal="center"/>
    </xf>
    <xf numFmtId="3" fontId="0" fillId="0" borderId="7" xfId="0" applyNumberFormat="1" applyBorder="1"/>
    <xf numFmtId="2" fontId="0" fillId="0" borderId="0" xfId="0" applyNumberFormat="1" applyBorder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94629630455918E-2"/>
          <c:y val="9.7360906077680803E-2"/>
          <c:w val="0.91051128672404569"/>
          <c:h val="0.7286035317451498"/>
        </c:manualLayout>
      </c:layout>
      <c:scatterChart>
        <c:scatterStyle val="lineMarker"/>
        <c:varyColors val="0"/>
        <c:ser>
          <c:idx val="1"/>
          <c:order val="1"/>
          <c:tx>
            <c:strRef>
              <c:f>'Trykfald i ledninger'!$F$3:$F$4</c:f>
              <c:strCache>
                <c:ptCount val="2"/>
                <c:pt idx="0">
                  <c:v>Selvvalgt</c:v>
                </c:pt>
                <c:pt idx="1">
                  <c:v>Driftspunkt</c:v>
                </c:pt>
              </c:strCache>
            </c:strRef>
          </c:tx>
          <c:spPr>
            <a:ln w="28575">
              <a:noFill/>
            </a:ln>
          </c:spPr>
          <c:xVal>
            <c:numRef>
              <c:f>'Trykfald i ledninger'!$F$9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'Trykfald i ledninger'!$J$9</c:f>
              <c:numCache>
                <c:formatCode>0.00</c:formatCode>
                <c:ptCount val="1"/>
                <c:pt idx="0">
                  <c:v>5.8778288576516342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2A-4F00-9249-C53899A41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0368"/>
        <c:axId val="45932544"/>
      </c:scatterChart>
      <c:scatterChart>
        <c:scatterStyle val="smoothMarker"/>
        <c:varyColors val="0"/>
        <c:ser>
          <c:idx val="0"/>
          <c:order val="0"/>
          <c:tx>
            <c:strRef>
              <c:f>'Trykfald i ledninger'!$C$5:$C$9</c:f>
              <c:strCache>
                <c:ptCount val="5"/>
                <c:pt idx="0">
                  <c:v>Nom.</c:v>
                </c:pt>
                <c:pt idx="1">
                  <c:v>Diam.</c:v>
                </c:pt>
                <c:pt idx="2">
                  <c:v>mm</c:v>
                </c:pt>
                <c:pt idx="4">
                  <c:v>63</c:v>
                </c:pt>
              </c:strCache>
            </c:strRef>
          </c:tx>
          <c:xVal>
            <c:numRef>
              <c:f>'Trykfald i ledninger'!$B$37:$B$46</c:f>
              <c:numCache>
                <c:formatCode>0.0</c:formatCode>
                <c:ptCount val="10"/>
                <c:pt idx="0">
                  <c:v>3.6287999999999642E-3</c:v>
                </c:pt>
                <c:pt idx="1">
                  <c:v>3.6288000000000001E-2</c:v>
                </c:pt>
                <c:pt idx="2">
                  <c:v>0.18143999999999999</c:v>
                </c:pt>
                <c:pt idx="3">
                  <c:v>0.6048</c:v>
                </c:pt>
                <c:pt idx="4">
                  <c:v>1.512</c:v>
                </c:pt>
                <c:pt idx="5">
                  <c:v>3.024</c:v>
                </c:pt>
                <c:pt idx="6">
                  <c:v>5.04</c:v>
                </c:pt>
                <c:pt idx="7">
                  <c:v>7.2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'Trykfald i ledninger'!$E$37:$E$46</c:f>
              <c:numCache>
                <c:formatCode>0.00</c:formatCode>
                <c:ptCount val="10"/>
                <c:pt idx="0">
                  <c:v>2.1796606112984699E-5</c:v>
                </c:pt>
                <c:pt idx="1">
                  <c:v>1.1705470535631206E-3</c:v>
                </c:pt>
                <c:pt idx="2">
                  <c:v>1.8949902666696633E-2</c:v>
                </c:pt>
                <c:pt idx="3">
                  <c:v>0.15212031391773856</c:v>
                </c:pt>
                <c:pt idx="4">
                  <c:v>0.74237515328805637</c:v>
                </c:pt>
                <c:pt idx="5">
                  <c:v>2.4626648997951097</c:v>
                </c:pt>
                <c:pt idx="6">
                  <c:v>5.9594153779679768</c:v>
                </c:pt>
                <c:pt idx="7">
                  <c:v>11.045466124994165</c:v>
                </c:pt>
                <c:pt idx="8">
                  <c:v>16.249438951345258</c:v>
                </c:pt>
                <c:pt idx="9">
                  <c:v>19.498393434410701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2A-4F00-9249-C53899A41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0368"/>
        <c:axId val="45932544"/>
      </c:scatterChart>
      <c:valAx>
        <c:axId val="4593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(m3/h)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5932544"/>
        <c:crosses val="autoZero"/>
        <c:crossBetween val="midCat"/>
      </c:valAx>
      <c:valAx>
        <c:axId val="45932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Tryktab (mVs)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59303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13</xdr:col>
      <xdr:colOff>515472</xdr:colOff>
      <xdr:row>31</xdr:row>
      <xdr:rowOff>161366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view="pageBreakPreview" topLeftCell="A31" zoomScaleNormal="100" zoomScaleSheetLayoutView="100" workbookViewId="0">
      <selection activeCell="D3" sqref="D3"/>
    </sheetView>
  </sheetViews>
  <sheetFormatPr defaultColWidth="9" defaultRowHeight="15" x14ac:dyDescent="0.25"/>
  <cols>
    <col min="1" max="16384" width="9" style="3"/>
  </cols>
  <sheetData>
    <row r="1" spans="1:20" ht="26.25" x14ac:dyDescent="0.25">
      <c r="A1" s="2" t="s">
        <v>0</v>
      </c>
    </row>
    <row r="2" spans="1:20" x14ac:dyDescent="0.25">
      <c r="A2" s="5" t="s">
        <v>1</v>
      </c>
      <c r="B2" s="4"/>
      <c r="C2" s="4"/>
      <c r="D2" s="4"/>
      <c r="E2" s="4"/>
      <c r="F2" s="4"/>
      <c r="G2" s="4"/>
      <c r="H2" s="4"/>
      <c r="I2" s="4"/>
    </row>
    <row r="3" spans="1:20" x14ac:dyDescent="0.25">
      <c r="F3" s="5" t="s">
        <v>31</v>
      </c>
    </row>
    <row r="4" spans="1:20" x14ac:dyDescent="0.25">
      <c r="B4" s="4"/>
      <c r="C4" s="4"/>
      <c r="D4" s="4"/>
      <c r="E4" s="4"/>
      <c r="F4" s="5" t="s">
        <v>30</v>
      </c>
      <c r="G4" s="47" t="s">
        <v>33</v>
      </c>
    </row>
    <row r="5" spans="1:20" x14ac:dyDescent="0.25">
      <c r="B5" s="39" t="s">
        <v>24</v>
      </c>
      <c r="C5" s="39" t="s">
        <v>26</v>
      </c>
      <c r="D5" s="39" t="s">
        <v>3</v>
      </c>
      <c r="E5" s="39" t="s">
        <v>4</v>
      </c>
      <c r="F5" s="39" t="s">
        <v>2</v>
      </c>
      <c r="G5" s="39" t="s">
        <v>2</v>
      </c>
      <c r="H5" s="39" t="s">
        <v>5</v>
      </c>
      <c r="I5" s="39" t="s">
        <v>6</v>
      </c>
      <c r="J5" s="39" t="s">
        <v>7</v>
      </c>
      <c r="M5" s="39"/>
      <c r="N5" s="39"/>
      <c r="S5" s="3" t="s">
        <v>29</v>
      </c>
    </row>
    <row r="6" spans="1:20" x14ac:dyDescent="0.25">
      <c r="B6" s="39" t="s">
        <v>8</v>
      </c>
      <c r="C6" s="39" t="s">
        <v>27</v>
      </c>
      <c r="D6" s="39" t="s">
        <v>9</v>
      </c>
      <c r="E6" s="39" t="s">
        <v>10</v>
      </c>
      <c r="F6" s="39"/>
      <c r="H6" s="39" t="s">
        <v>11</v>
      </c>
      <c r="I6" s="39" t="s">
        <v>12</v>
      </c>
      <c r="J6" s="39" t="s">
        <v>13</v>
      </c>
      <c r="M6" s="39"/>
      <c r="N6" s="39"/>
      <c r="S6" s="39" t="s">
        <v>24</v>
      </c>
      <c r="T6" s="39" t="s">
        <v>26</v>
      </c>
    </row>
    <row r="7" spans="1:20" x14ac:dyDescent="0.25">
      <c r="B7" s="18" t="s">
        <v>25</v>
      </c>
      <c r="C7" s="18" t="s">
        <v>15</v>
      </c>
      <c r="D7" s="18" t="s">
        <v>15</v>
      </c>
      <c r="E7" s="18" t="s">
        <v>16</v>
      </c>
      <c r="F7" s="40" t="s">
        <v>14</v>
      </c>
      <c r="G7" s="40" t="s">
        <v>14</v>
      </c>
      <c r="H7" s="40" t="s">
        <v>17</v>
      </c>
      <c r="I7" s="40" t="s">
        <v>28</v>
      </c>
      <c r="J7" s="40" t="s">
        <v>18</v>
      </c>
      <c r="M7" s="40"/>
      <c r="N7" s="40"/>
      <c r="S7" s="39" t="s">
        <v>8</v>
      </c>
      <c r="T7" s="39" t="s">
        <v>27</v>
      </c>
    </row>
    <row r="8" spans="1:20" x14ac:dyDescent="0.25">
      <c r="S8" s="18" t="s">
        <v>25</v>
      </c>
      <c r="T8" s="18" t="s">
        <v>15</v>
      </c>
    </row>
    <row r="9" spans="1:20" x14ac:dyDescent="0.25">
      <c r="B9" s="43">
        <v>17</v>
      </c>
      <c r="C9" s="43">
        <v>63</v>
      </c>
      <c r="D9" s="44">
        <f>C9-2*C9/B9</f>
        <v>55.588235294117645</v>
      </c>
      <c r="E9" s="38">
        <v>670</v>
      </c>
      <c r="F9" s="35">
        <v>5</v>
      </c>
      <c r="G9" s="35">
        <v>10</v>
      </c>
      <c r="H9" s="34">
        <f>F9*4/(0.0036*PI()*$D$9^2)</f>
        <v>0.57228432143628871</v>
      </c>
      <c r="I9" s="36">
        <f>1000*(H9/($H$85*($D$9/2000)^$I$85))^$J$85</f>
        <v>8.7728788920173653</v>
      </c>
      <c r="J9" s="37">
        <f>$E$9*I9/1000</f>
        <v>5.8778288576516342</v>
      </c>
      <c r="M9" s="37"/>
      <c r="N9" s="37"/>
      <c r="S9" s="42">
        <v>11</v>
      </c>
      <c r="T9" s="42">
        <v>40</v>
      </c>
    </row>
    <row r="10" spans="1:20" x14ac:dyDescent="0.25">
      <c r="S10" s="41">
        <v>13.6</v>
      </c>
      <c r="T10" s="42">
        <v>50</v>
      </c>
    </row>
    <row r="11" spans="1:20" x14ac:dyDescent="0.25">
      <c r="S11" s="42">
        <v>17</v>
      </c>
      <c r="T11" s="42">
        <v>63</v>
      </c>
    </row>
    <row r="12" spans="1:20" x14ac:dyDescent="0.25">
      <c r="S12" s="42">
        <v>21</v>
      </c>
      <c r="T12" s="42">
        <v>75</v>
      </c>
    </row>
    <row r="13" spans="1:20" x14ac:dyDescent="0.25">
      <c r="S13" s="42">
        <v>26</v>
      </c>
      <c r="T13" s="42">
        <v>90</v>
      </c>
    </row>
    <row r="14" spans="1:20" x14ac:dyDescent="0.25">
      <c r="S14" s="42">
        <v>33</v>
      </c>
      <c r="T14" s="42">
        <v>110</v>
      </c>
    </row>
    <row r="15" spans="1:20" x14ac:dyDescent="0.25">
      <c r="S15" s="42">
        <v>41</v>
      </c>
      <c r="T15" s="42">
        <v>125</v>
      </c>
    </row>
    <row r="16" spans="1:20" x14ac:dyDescent="0.25">
      <c r="S16" s="42"/>
      <c r="T16" s="42">
        <v>140</v>
      </c>
    </row>
    <row r="17" spans="19:20" x14ac:dyDescent="0.25">
      <c r="S17" s="42"/>
      <c r="T17" s="42">
        <v>160</v>
      </c>
    </row>
    <row r="18" spans="19:20" x14ac:dyDescent="0.25">
      <c r="S18" s="42"/>
      <c r="T18" s="42">
        <v>180</v>
      </c>
    </row>
    <row r="19" spans="19:20" x14ac:dyDescent="0.25">
      <c r="S19" s="42"/>
      <c r="T19" s="42">
        <v>200</v>
      </c>
    </row>
    <row r="20" spans="19:20" x14ac:dyDescent="0.25">
      <c r="S20" s="42"/>
      <c r="T20" s="42">
        <v>225</v>
      </c>
    </row>
    <row r="21" spans="19:20" x14ac:dyDescent="0.25">
      <c r="S21" s="42"/>
      <c r="T21" s="42">
        <v>250</v>
      </c>
    </row>
    <row r="22" spans="19:20" x14ac:dyDescent="0.25">
      <c r="S22" s="42"/>
      <c r="T22" s="42">
        <v>280</v>
      </c>
    </row>
    <row r="23" spans="19:20" x14ac:dyDescent="0.25">
      <c r="S23" s="42"/>
      <c r="T23" s="42">
        <v>315</v>
      </c>
    </row>
    <row r="24" spans="19:20" x14ac:dyDescent="0.25">
      <c r="S24" s="42"/>
      <c r="T24" s="42">
        <v>355</v>
      </c>
    </row>
    <row r="25" spans="19:20" x14ac:dyDescent="0.25">
      <c r="S25" s="42"/>
      <c r="T25" s="42">
        <v>400</v>
      </c>
    </row>
    <row r="26" spans="19:20" x14ac:dyDescent="0.25">
      <c r="S26" s="42"/>
      <c r="T26" s="42">
        <v>355</v>
      </c>
    </row>
    <row r="27" spans="19:20" x14ac:dyDescent="0.25">
      <c r="S27" s="42"/>
      <c r="T27" s="42">
        <v>400</v>
      </c>
    </row>
    <row r="28" spans="19:20" x14ac:dyDescent="0.25">
      <c r="S28" s="42"/>
      <c r="T28" s="42">
        <v>450</v>
      </c>
    </row>
    <row r="29" spans="19:20" x14ac:dyDescent="0.25">
      <c r="S29" s="42"/>
      <c r="T29" s="42">
        <v>500</v>
      </c>
    </row>
    <row r="30" spans="19:20" x14ac:dyDescent="0.25">
      <c r="S30" s="42"/>
      <c r="T30" s="42">
        <v>560</v>
      </c>
    </row>
    <row r="31" spans="19:20" x14ac:dyDescent="0.25">
      <c r="S31" s="42"/>
      <c r="T31" s="42">
        <v>630</v>
      </c>
    </row>
    <row r="32" spans="19:20" x14ac:dyDescent="0.25">
      <c r="S32" s="42"/>
      <c r="T32" s="42">
        <v>710</v>
      </c>
    </row>
    <row r="33" spans="1:20" x14ac:dyDescent="0.25">
      <c r="S33" s="42"/>
      <c r="T33" s="42">
        <v>800</v>
      </c>
    </row>
    <row r="34" spans="1:20" x14ac:dyDescent="0.25">
      <c r="A34" s="39" t="s">
        <v>25</v>
      </c>
      <c r="B34" s="39" t="s">
        <v>2</v>
      </c>
      <c r="C34" s="39" t="s">
        <v>5</v>
      </c>
      <c r="D34" s="39" t="s">
        <v>6</v>
      </c>
      <c r="E34" s="39" t="s">
        <v>7</v>
      </c>
      <c r="F34" s="3" t="s">
        <v>32</v>
      </c>
      <c r="G34" s="39"/>
      <c r="S34" s="42"/>
      <c r="T34" s="42">
        <v>900</v>
      </c>
    </row>
    <row r="35" spans="1:20" x14ac:dyDescent="0.25">
      <c r="A35" s="18">
        <f>$B$9</f>
        <v>17</v>
      </c>
      <c r="B35" s="39"/>
      <c r="C35" s="39" t="s">
        <v>11</v>
      </c>
      <c r="D35" s="39" t="s">
        <v>12</v>
      </c>
      <c r="E35" s="39" t="s">
        <v>13</v>
      </c>
      <c r="G35" s="39"/>
      <c r="S35" s="42"/>
      <c r="T35" s="42">
        <v>1000</v>
      </c>
    </row>
    <row r="36" spans="1:20" x14ac:dyDescent="0.25">
      <c r="A36" s="39" t="s">
        <v>26</v>
      </c>
      <c r="B36" s="40" t="s">
        <v>14</v>
      </c>
      <c r="C36" s="40" t="s">
        <v>17</v>
      </c>
      <c r="D36" s="40" t="s">
        <v>28</v>
      </c>
      <c r="E36" s="40" t="s">
        <v>18</v>
      </c>
      <c r="G36" s="40"/>
    </row>
    <row r="37" spans="1:20" x14ac:dyDescent="0.25">
      <c r="A37" s="39" t="s">
        <v>27</v>
      </c>
      <c r="B37" s="46">
        <f t="shared" ref="B37:B45" si="0">B38*F37</f>
        <v>3.6287999999999642E-3</v>
      </c>
      <c r="C37" s="34">
        <f t="shared" ref="C37:C45" si="1">$B37*4/(0.0036*PI()*$D$9^2)</f>
        <v>4.153410691255968E-4</v>
      </c>
      <c r="D37" s="36">
        <f t="shared" ref="D37:D45" si="2">1000*($C37/($H$85*($D$9/2000)^$I$85))^$J$85</f>
        <v>3.2532247929827906E-5</v>
      </c>
      <c r="E37" s="37">
        <f t="shared" ref="E37:E45" si="3">$E$9*$D37/1000</f>
        <v>2.1796606112984699E-5</v>
      </c>
      <c r="F37" s="3">
        <v>9.9999999999999006E-2</v>
      </c>
      <c r="G37" s="37"/>
    </row>
    <row r="38" spans="1:20" x14ac:dyDescent="0.25">
      <c r="A38" s="39" t="s">
        <v>15</v>
      </c>
      <c r="B38" s="46">
        <f t="shared" si="0"/>
        <v>3.6288000000000001E-2</v>
      </c>
      <c r="C38" s="34">
        <f t="shared" si="1"/>
        <v>4.1534106912560088E-3</v>
      </c>
      <c r="D38" s="36">
        <f t="shared" si="2"/>
        <v>1.7470851545718217E-3</v>
      </c>
      <c r="E38" s="37">
        <f t="shared" si="3"/>
        <v>1.1705470535631206E-3</v>
      </c>
      <c r="F38" s="3">
        <v>0.2</v>
      </c>
      <c r="G38" s="37"/>
    </row>
    <row r="39" spans="1:20" x14ac:dyDescent="0.25">
      <c r="A39" s="18">
        <f>$C$9</f>
        <v>63</v>
      </c>
      <c r="B39" s="46">
        <f t="shared" si="0"/>
        <v>0.18143999999999999</v>
      </c>
      <c r="C39" s="34">
        <f t="shared" si="1"/>
        <v>2.0767053456280046E-2</v>
      </c>
      <c r="D39" s="36">
        <f t="shared" si="2"/>
        <v>2.8283436815965127E-2</v>
      </c>
      <c r="E39" s="37">
        <f t="shared" si="3"/>
        <v>1.8949902666696633E-2</v>
      </c>
      <c r="F39" s="3">
        <v>0.3</v>
      </c>
      <c r="G39" s="37"/>
      <c r="I39" s="18"/>
      <c r="J39" s="45"/>
    </row>
    <row r="40" spans="1:20" x14ac:dyDescent="0.25">
      <c r="B40" s="46">
        <f t="shared" si="0"/>
        <v>0.6048</v>
      </c>
      <c r="C40" s="34">
        <f t="shared" si="1"/>
        <v>6.9223511520933478E-2</v>
      </c>
      <c r="D40" s="36">
        <f t="shared" si="2"/>
        <v>0.22704524465334114</v>
      </c>
      <c r="E40" s="37">
        <f t="shared" si="3"/>
        <v>0.15212031391773856</v>
      </c>
      <c r="F40" s="3">
        <v>0.4</v>
      </c>
      <c r="G40" s="37"/>
    </row>
    <row r="41" spans="1:20" x14ac:dyDescent="0.25">
      <c r="B41" s="46">
        <f t="shared" si="0"/>
        <v>1.512</v>
      </c>
      <c r="C41" s="34">
        <f t="shared" si="1"/>
        <v>0.17305877880233372</v>
      </c>
      <c r="D41" s="36">
        <f t="shared" si="2"/>
        <v>1.1080226168478453</v>
      </c>
      <c r="E41" s="37">
        <f t="shared" si="3"/>
        <v>0.74237515328805637</v>
      </c>
      <c r="F41" s="3">
        <v>0.5</v>
      </c>
      <c r="G41" s="37"/>
    </row>
    <row r="42" spans="1:20" x14ac:dyDescent="0.25">
      <c r="B42" s="46">
        <f t="shared" si="0"/>
        <v>3.024</v>
      </c>
      <c r="C42" s="34">
        <f t="shared" si="1"/>
        <v>0.34611755760466745</v>
      </c>
      <c r="D42" s="36">
        <f t="shared" si="2"/>
        <v>3.6756192534255367</v>
      </c>
      <c r="E42" s="37">
        <f t="shared" si="3"/>
        <v>2.4626648997951097</v>
      </c>
      <c r="F42" s="3">
        <v>0.6</v>
      </c>
      <c r="G42" s="37"/>
    </row>
    <row r="43" spans="1:20" x14ac:dyDescent="0.25">
      <c r="B43" s="46">
        <f t="shared" si="0"/>
        <v>5.04</v>
      </c>
      <c r="C43" s="34">
        <f t="shared" si="1"/>
        <v>0.576862596007779</v>
      </c>
      <c r="D43" s="36">
        <f t="shared" si="2"/>
        <v>8.8946498178626516</v>
      </c>
      <c r="E43" s="37">
        <f t="shared" si="3"/>
        <v>5.9594153779679768</v>
      </c>
      <c r="F43" s="3">
        <v>0.7</v>
      </c>
      <c r="G43" s="37"/>
    </row>
    <row r="44" spans="1:20" x14ac:dyDescent="0.25">
      <c r="B44" s="46">
        <f t="shared" si="0"/>
        <v>7.2</v>
      </c>
      <c r="C44" s="34">
        <f t="shared" si="1"/>
        <v>0.82408942286825582</v>
      </c>
      <c r="D44" s="36">
        <f t="shared" si="2"/>
        <v>16.485770335812187</v>
      </c>
      <c r="E44" s="37">
        <f t="shared" si="3"/>
        <v>11.045466124994165</v>
      </c>
      <c r="F44" s="3">
        <v>0.8</v>
      </c>
      <c r="G44" s="37"/>
    </row>
    <row r="45" spans="1:20" x14ac:dyDescent="0.25">
      <c r="B45" s="46">
        <f t="shared" si="0"/>
        <v>9</v>
      </c>
      <c r="C45" s="34">
        <f t="shared" si="1"/>
        <v>1.0301117785853198</v>
      </c>
      <c r="D45" s="36">
        <f t="shared" si="2"/>
        <v>24.252893957231731</v>
      </c>
      <c r="E45" s="37">
        <f t="shared" si="3"/>
        <v>16.249438951345258</v>
      </c>
      <c r="F45" s="3">
        <v>0.9</v>
      </c>
      <c r="G45" s="37"/>
    </row>
    <row r="46" spans="1:20" x14ac:dyDescent="0.25">
      <c r="B46" s="46">
        <f>G9</f>
        <v>10</v>
      </c>
      <c r="C46" s="34">
        <f>B46*4/(0.0036*PI()*$D$9^2)</f>
        <v>1.1445686428725774</v>
      </c>
      <c r="D46" s="36">
        <f>1000*(C46/($H$85*($D$9/2000)^$I$85))^$J$85</f>
        <v>29.10207975285179</v>
      </c>
      <c r="E46" s="37">
        <f>$E$9*D46/1000</f>
        <v>19.498393434410701</v>
      </c>
      <c r="F46" s="3">
        <v>1</v>
      </c>
      <c r="G46" s="37"/>
    </row>
    <row r="47" spans="1:20" x14ac:dyDescent="0.25">
      <c r="B47" s="18"/>
      <c r="C47" s="34"/>
      <c r="D47" s="36"/>
      <c r="E47" s="37"/>
      <c r="F47" s="37"/>
      <c r="G47" s="37"/>
    </row>
    <row r="48" spans="1:20" x14ac:dyDescent="0.25">
      <c r="B48" s="18"/>
      <c r="C48" s="34"/>
      <c r="D48" s="36"/>
      <c r="E48" s="37"/>
      <c r="F48" s="37"/>
      <c r="G48" s="37"/>
    </row>
    <row r="49" spans="1:7" x14ac:dyDescent="0.25">
      <c r="B49" s="18"/>
      <c r="C49" s="34"/>
      <c r="D49" s="36"/>
      <c r="E49" s="37"/>
      <c r="F49" s="37"/>
      <c r="G49" s="37"/>
    </row>
    <row r="51" spans="1:7" x14ac:dyDescent="0.25">
      <c r="A51" s="39" t="s">
        <v>25</v>
      </c>
      <c r="B51" s="39" t="s">
        <v>2</v>
      </c>
      <c r="C51" s="39" t="s">
        <v>5</v>
      </c>
      <c r="D51" s="39" t="s">
        <v>6</v>
      </c>
      <c r="E51" s="39" t="s">
        <v>7</v>
      </c>
      <c r="F51" s="39"/>
      <c r="G51" s="39"/>
    </row>
    <row r="52" spans="1:7" x14ac:dyDescent="0.25">
      <c r="A52" s="18">
        <f>$B$9</f>
        <v>17</v>
      </c>
      <c r="B52" s="39"/>
      <c r="C52" s="39" t="s">
        <v>11</v>
      </c>
      <c r="D52" s="39" t="s">
        <v>12</v>
      </c>
      <c r="E52" s="39" t="s">
        <v>13</v>
      </c>
      <c r="F52" s="39"/>
      <c r="G52" s="39"/>
    </row>
    <row r="53" spans="1:7" x14ac:dyDescent="0.25">
      <c r="A53" s="39" t="s">
        <v>26</v>
      </c>
      <c r="B53" s="40" t="s">
        <v>14</v>
      </c>
      <c r="C53" s="40" t="s">
        <v>17</v>
      </c>
      <c r="D53" s="40" t="s">
        <v>28</v>
      </c>
      <c r="E53" s="40" t="s">
        <v>18</v>
      </c>
      <c r="F53" s="40"/>
      <c r="G53" s="40"/>
    </row>
    <row r="54" spans="1:7" x14ac:dyDescent="0.25">
      <c r="A54" s="39" t="s">
        <v>27</v>
      </c>
      <c r="B54" s="18">
        <v>50</v>
      </c>
      <c r="C54" s="34">
        <f t="shared" ref="C54:C63" si="4">$B54*4/(0.0036*PI()*$D$9^2)</f>
        <v>5.7228432143628876</v>
      </c>
      <c r="D54" s="36">
        <f t="shared" ref="D54:D63" si="5">1000*($C54/($H$85*($D$9/2000)^$I$85))^$J$85</f>
        <v>471.13149107187604</v>
      </c>
      <c r="E54" s="37">
        <f t="shared" ref="E54:E63" si="6">$E$9*$D54/1000</f>
        <v>315.65809901815692</v>
      </c>
      <c r="F54" s="37"/>
      <c r="G54" s="37"/>
    </row>
    <row r="55" spans="1:7" x14ac:dyDescent="0.25">
      <c r="A55" s="39" t="s">
        <v>15</v>
      </c>
      <c r="B55" s="18">
        <v>100</v>
      </c>
      <c r="C55" s="34">
        <f t="shared" si="4"/>
        <v>11.445686428725775</v>
      </c>
      <c r="D55" s="36">
        <f t="shared" si="5"/>
        <v>1562.8742167784358</v>
      </c>
      <c r="E55" s="37">
        <f t="shared" si="6"/>
        <v>1047.1257252415519</v>
      </c>
      <c r="F55" s="37"/>
      <c r="G55" s="37"/>
    </row>
    <row r="56" spans="1:7" x14ac:dyDescent="0.25">
      <c r="A56" s="18">
        <f>$C$9</f>
        <v>63</v>
      </c>
      <c r="B56" s="18">
        <v>150</v>
      </c>
      <c r="C56" s="34">
        <f t="shared" si="4"/>
        <v>17.168529643088661</v>
      </c>
      <c r="D56" s="36">
        <f t="shared" si="5"/>
        <v>3151.8236118380601</v>
      </c>
      <c r="E56" s="37">
        <f t="shared" si="6"/>
        <v>2111.7218199315002</v>
      </c>
      <c r="F56" s="37"/>
      <c r="G56" s="37"/>
    </row>
    <row r="57" spans="1:7" x14ac:dyDescent="0.25">
      <c r="B57" s="18">
        <v>200</v>
      </c>
      <c r="C57" s="34">
        <f t="shared" si="4"/>
        <v>22.89137285745155</v>
      </c>
      <c r="D57" s="36">
        <f t="shared" si="5"/>
        <v>5184.4885424951744</v>
      </c>
      <c r="E57" s="37">
        <f t="shared" si="6"/>
        <v>3473.6073234717669</v>
      </c>
      <c r="F57" s="37"/>
      <c r="G57" s="37"/>
    </row>
    <row r="58" spans="1:7" x14ac:dyDescent="0.25">
      <c r="B58" s="18">
        <v>250</v>
      </c>
      <c r="C58" s="34">
        <f t="shared" si="4"/>
        <v>28.614216071814436</v>
      </c>
      <c r="D58" s="36">
        <f t="shared" si="5"/>
        <v>7627.1140676074292</v>
      </c>
      <c r="E58" s="37">
        <f t="shared" si="6"/>
        <v>5110.1664252969767</v>
      </c>
      <c r="F58" s="37"/>
      <c r="G58" s="37"/>
    </row>
    <row r="59" spans="1:7" x14ac:dyDescent="0.25">
      <c r="B59" s="18">
        <v>300</v>
      </c>
      <c r="C59" s="34">
        <f t="shared" si="4"/>
        <v>34.337059286177322</v>
      </c>
      <c r="D59" s="36">
        <f t="shared" si="5"/>
        <v>10455.475705027089</v>
      </c>
      <c r="E59" s="37">
        <f t="shared" si="6"/>
        <v>7005.1687223681502</v>
      </c>
      <c r="F59" s="37"/>
      <c r="G59" s="37"/>
    </row>
    <row r="60" spans="1:7" x14ac:dyDescent="0.25">
      <c r="B60" s="18">
        <v>350</v>
      </c>
      <c r="C60" s="34">
        <f t="shared" si="4"/>
        <v>40.059902500540211</v>
      </c>
      <c r="D60" s="36">
        <f t="shared" si="5"/>
        <v>13650.914397134216</v>
      </c>
      <c r="E60" s="37">
        <f t="shared" si="6"/>
        <v>9146.112646079926</v>
      </c>
      <c r="F60" s="37"/>
      <c r="G60" s="37"/>
    </row>
    <row r="61" spans="1:7" x14ac:dyDescent="0.25">
      <c r="B61" s="18">
        <v>400</v>
      </c>
      <c r="C61" s="34">
        <f t="shared" si="4"/>
        <v>45.782745714903101</v>
      </c>
      <c r="D61" s="36">
        <f t="shared" si="5"/>
        <v>17198.390733369099</v>
      </c>
      <c r="E61" s="37">
        <f t="shared" si="6"/>
        <v>11522.921791357296</v>
      </c>
      <c r="F61" s="37"/>
      <c r="G61" s="37"/>
    </row>
    <row r="62" spans="1:7" x14ac:dyDescent="0.25">
      <c r="B62" s="18">
        <v>450</v>
      </c>
      <c r="C62" s="34">
        <f t="shared" si="4"/>
        <v>51.505588929265983</v>
      </c>
      <c r="D62" s="36">
        <f t="shared" si="5"/>
        <v>21085.391803334955</v>
      </c>
      <c r="E62" s="37">
        <f t="shared" si="6"/>
        <v>14127.212508234419</v>
      </c>
      <c r="F62" s="37"/>
      <c r="G62" s="37"/>
    </row>
    <row r="63" spans="1:7" x14ac:dyDescent="0.25">
      <c r="B63" s="18">
        <v>500</v>
      </c>
      <c r="C63" s="34">
        <f t="shared" si="4"/>
        <v>57.228432143628872</v>
      </c>
      <c r="D63" s="36">
        <f t="shared" si="5"/>
        <v>25301.259097692524</v>
      </c>
      <c r="E63" s="37">
        <f t="shared" si="6"/>
        <v>16951.843595453993</v>
      </c>
      <c r="F63" s="37"/>
      <c r="G63" s="37"/>
    </row>
    <row r="83" spans="1:14" ht="15.75" thickBot="1" x14ac:dyDescent="0.3"/>
    <row r="84" spans="1:14" x14ac:dyDescent="0.25">
      <c r="A84" s="19" t="s">
        <v>19</v>
      </c>
      <c r="B84" s="20"/>
      <c r="C84" s="20"/>
      <c r="D84" s="20"/>
      <c r="E84" s="21"/>
      <c r="F84" s="21"/>
      <c r="G84" s="21"/>
      <c r="H84" s="21"/>
      <c r="I84" s="21"/>
      <c r="J84" s="21"/>
      <c r="K84" s="22"/>
      <c r="L84" s="12"/>
      <c r="M84" s="13"/>
      <c r="N84" s="13"/>
    </row>
    <row r="85" spans="1:14" x14ac:dyDescent="0.25">
      <c r="A85" s="23" t="s">
        <v>20</v>
      </c>
      <c r="B85" s="15"/>
      <c r="C85" s="15"/>
      <c r="D85" s="15"/>
      <c r="E85" s="24"/>
      <c r="F85" s="25" t="s">
        <v>21</v>
      </c>
      <c r="G85" s="25"/>
      <c r="H85" s="26">
        <v>84.5</v>
      </c>
      <c r="I85" s="25">
        <v>0.63</v>
      </c>
      <c r="J85" s="25">
        <v>1.73</v>
      </c>
      <c r="K85" s="27"/>
      <c r="L85" s="14"/>
      <c r="M85" s="14"/>
      <c r="N85" s="14"/>
    </row>
    <row r="86" spans="1:14" x14ac:dyDescent="0.25">
      <c r="A86" s="28" t="s">
        <v>22</v>
      </c>
      <c r="B86" s="8"/>
      <c r="C86" s="8"/>
      <c r="D86" s="8"/>
      <c r="E86" s="29"/>
      <c r="F86" s="6"/>
      <c r="G86" s="6"/>
      <c r="H86" s="30"/>
      <c r="I86" s="6"/>
      <c r="J86" s="6">
        <v>1.78</v>
      </c>
      <c r="K86" s="7"/>
      <c r="L86"/>
      <c r="M86"/>
      <c r="N86"/>
    </row>
    <row r="87" spans="1:14" ht="15.75" thickBot="1" x14ac:dyDescent="0.3">
      <c r="A87" s="31" t="s">
        <v>23</v>
      </c>
      <c r="B87" s="11"/>
      <c r="C87" s="11"/>
      <c r="D87" s="11"/>
      <c r="E87" s="32"/>
      <c r="F87" s="9"/>
      <c r="G87" s="9"/>
      <c r="H87" s="33"/>
      <c r="I87" s="9"/>
      <c r="J87" s="9"/>
      <c r="K87" s="10"/>
      <c r="L87"/>
      <c r="M87"/>
      <c r="N87"/>
    </row>
    <row r="88" spans="1:14" x14ac:dyDescent="0.25">
      <c r="A88"/>
      <c r="B88" s="8"/>
      <c r="C88" s="16"/>
      <c r="D88" s="16"/>
      <c r="E88" s="1"/>
      <c r="F88"/>
      <c r="G88"/>
      <c r="H88" s="17"/>
      <c r="I88"/>
      <c r="J88"/>
      <c r="K88"/>
      <c r="L88"/>
      <c r="M88"/>
      <c r="N88"/>
    </row>
  </sheetData>
  <dataValidations count="2">
    <dataValidation type="list" allowBlank="1" showInputMessage="1" showErrorMessage="1" sqref="B9">
      <formula1>$S$9:$S$15</formula1>
    </dataValidation>
    <dataValidation type="list" allowBlank="1" showInputMessage="1" showErrorMessage="1" sqref="C9">
      <formula1>$T$9:$T$35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&amp;L&amp;G&amp;C&amp;A&amp;RTekniske regneark</oddHeader>
    <oddFooter>&amp;L&amp;8Udskrevet d. &amp;D
&amp;Z&amp;F&amp;Rd. 13. dec. 2013
Side &amp;P af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Trykfald i ledninger</vt:lpstr>
      <vt:lpstr>'Trykfald i ledninger'!Udskriftsområde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Møller, ØLLGAARD</dc:creator>
  <cp:lastModifiedBy>Mette Kingod</cp:lastModifiedBy>
  <cp:lastPrinted>2014-10-31T06:38:56Z</cp:lastPrinted>
  <dcterms:created xsi:type="dcterms:W3CDTF">2013-08-01T11:06:14Z</dcterms:created>
  <dcterms:modified xsi:type="dcterms:W3CDTF">2017-01-03T14:56:03Z</dcterms:modified>
</cp:coreProperties>
</file>